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<sst xmlns="http://schemas.openxmlformats.org/spreadsheetml/2006/main" count="84" uniqueCount="27">
  <si>
    <t>Fondos de Inversión</t>
  </si>
  <si>
    <t>Sociedades de Inversión</t>
  </si>
  <si>
    <t>Fondos extranjeros comercializados en España</t>
  </si>
  <si>
    <t>Sociedades extranjeras comercializadas en España</t>
  </si>
  <si>
    <t>Total IIC extranjeras comercializadas en España</t>
  </si>
  <si>
    <t>Total IIC Inmobiliarias</t>
  </si>
  <si>
    <t>Fondos de Inversión Inmobiliaria</t>
  </si>
  <si>
    <t>Sociedades de Inversión Inmobiliaria</t>
  </si>
  <si>
    <t>Total Fondos de Pensiones</t>
  </si>
  <si>
    <t xml:space="preserve">  Sistema Individual</t>
  </si>
  <si>
    <t xml:space="preserve">  Sistema Asociado</t>
  </si>
  <si>
    <t xml:space="preserve">  Sistema de Empleo</t>
  </si>
  <si>
    <t>Total IIC financieras</t>
  </si>
  <si>
    <t xml:space="preserve">Para más información sobre Instituciones de Inversión Colectiva consultar los siguientes enlaces: </t>
  </si>
  <si>
    <t>CNMV</t>
  </si>
  <si>
    <t xml:space="preserve">Fuente :CNMV  para todas las agrupaciones, excepto Fondos de Pensiones, Fuente:  INVERCO. </t>
  </si>
  <si>
    <t>INSTITUCIONES DE INVERSIÓN COLECTIVA EN ESPAÑA: EVOLUCION DE PATRIMONIO Y PARTÍCIPES</t>
  </si>
  <si>
    <t>COLLECTIVE  INVESTMENT SCHEMES IN SPAIN:  ASSETS UNDER MANAGEMENT &amp; PARTICIPANTS</t>
  </si>
  <si>
    <r>
      <t xml:space="preserve">Patrimonio </t>
    </r>
    <r>
      <rPr>
        <b/>
        <i/>
        <sz val="9"/>
        <color indexed="10"/>
        <rFont val="Arial"/>
        <family val="2"/>
      </rPr>
      <t>/ Assets</t>
    </r>
    <r>
      <rPr>
        <b/>
        <i/>
        <sz val="9"/>
        <color indexed="8"/>
        <rFont val="Arial"/>
        <family val="2"/>
      </rPr>
      <t xml:space="preserve"> (mill.euros)</t>
    </r>
  </si>
  <si>
    <r>
      <t xml:space="preserve">Partícipes - Accionistas </t>
    </r>
    <r>
      <rPr>
        <b/>
        <i/>
        <sz val="9"/>
        <color indexed="10"/>
        <rFont val="Arial"/>
        <family val="2"/>
      </rPr>
      <t>/ Investors - Shareholders</t>
    </r>
  </si>
  <si>
    <t>TOTAL COLLECTIVE INVESTMENT SCHEMES IN SPAIN</t>
  </si>
  <si>
    <t>TOTAL INSTIT. DE INVERSIÓN INSTITUCIONAL EN ESPAÑA /</t>
  </si>
  <si>
    <t>INVERCO</t>
  </si>
  <si>
    <t>IIC de IIC de inversión libre</t>
  </si>
  <si>
    <t>IIC de inversión libre</t>
  </si>
  <si>
    <t>NA</t>
  </si>
  <si>
    <t>3º trimestre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</si>
</sst>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0"/>
      <color indexed="8"/>
      <name val="Noto Sans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Noto Sans"/>
      <family val="2"/>
    </font>
    <font>
      <b/>
      <sz val="13"/>
      <color indexed="56"/>
      <name val="Noto Sans"/>
      <family val="2"/>
    </font>
    <font>
      <b/>
      <sz val="11"/>
      <color indexed="56"/>
      <name val="Noto Sans"/>
      <family val="2"/>
    </font>
    <font>
      <sz val="10"/>
      <color indexed="17"/>
      <name val="Noto Sans"/>
      <family val="2"/>
    </font>
    <font>
      <sz val="10"/>
      <color indexed="20"/>
      <name val="Noto Sans"/>
      <family val="2"/>
    </font>
    <font>
      <sz val="10"/>
      <color indexed="60"/>
      <name val="Noto Sans"/>
      <family val="2"/>
    </font>
    <font>
      <sz val="10"/>
      <color indexed="62"/>
      <name val="Noto Sans"/>
      <family val="2"/>
    </font>
    <font>
      <b/>
      <sz val="10"/>
      <color indexed="63"/>
      <name val="Noto Sans"/>
      <family val="2"/>
    </font>
    <font>
      <b/>
      <sz val="10"/>
      <color indexed="52"/>
      <name val="Noto Sans"/>
      <family val="2"/>
    </font>
    <font>
      <sz val="10"/>
      <color indexed="52"/>
      <name val="Noto Sans"/>
      <family val="2"/>
    </font>
    <font>
      <b/>
      <sz val="10"/>
      <color indexed="9"/>
      <name val="Noto Sans"/>
      <family val="2"/>
    </font>
    <font>
      <sz val="10"/>
      <color indexed="10"/>
      <name val="Noto Sans"/>
      <family val="2"/>
    </font>
    <font>
      <i/>
      <sz val="10"/>
      <color indexed="23"/>
      <name val="Noto Sans"/>
      <family val="2"/>
    </font>
    <font>
      <b/>
      <sz val="10"/>
      <color indexed="8"/>
      <name val="Noto Sans"/>
      <family val="2"/>
    </font>
    <font>
      <sz val="10"/>
      <color indexed="9"/>
      <name val="Noto Sans"/>
      <family val="2"/>
    </font>
    <font>
      <sz val="10"/>
      <color theme="1"/>
      <name val="Noto Sans"/>
      <family val="2"/>
    </font>
    <font>
      <sz val="10"/>
      <color rgb="FF006100"/>
      <name val="Noto Sans"/>
      <family val="2"/>
    </font>
    <font>
      <b/>
      <sz val="10"/>
      <color rgb="FFFA7D00"/>
      <name val="Noto Sans"/>
      <family val="2"/>
    </font>
    <font>
      <b/>
      <sz val="10"/>
      <color theme="0"/>
      <name val="Noto Sans"/>
      <family val="2"/>
    </font>
    <font>
      <sz val="10"/>
      <color rgb="FFFA7D00"/>
      <name val="Noto Sans"/>
      <family val="2"/>
    </font>
    <font>
      <b/>
      <sz val="15"/>
      <color theme="3"/>
      <name val="Noto Sans"/>
      <family val="2"/>
    </font>
    <font>
      <b/>
      <sz val="11"/>
      <color theme="3"/>
      <name val="Noto Sans"/>
      <family val="2"/>
    </font>
    <font>
      <sz val="10"/>
      <color theme="0"/>
      <name val="Noto Sans"/>
      <family val="2"/>
    </font>
    <font>
      <sz val="10"/>
      <color rgb="FF3F3F76"/>
      <name val="Noto Sans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Noto Sans"/>
      <family val="2"/>
    </font>
    <font>
      <sz val="10"/>
      <color rgb="FF9C5700"/>
      <name val="Noto Sans"/>
      <family val="2"/>
    </font>
    <font>
      <b/>
      <sz val="10"/>
      <color rgb="FF3F3F3F"/>
      <name val="Noto Sans"/>
      <family val="2"/>
    </font>
    <font>
      <sz val="10"/>
      <color rgb="FFFF0000"/>
      <name val="Noto Sans"/>
      <family val="2"/>
    </font>
    <font>
      <i/>
      <sz val="10"/>
      <color rgb="FF7F7F7F"/>
      <name val="Noto Sans"/>
      <family val="2"/>
    </font>
    <font>
      <b/>
      <sz val="11"/>
      <color rgb="FFFF0000"/>
      <name val="Arial"/>
      <family val="2"/>
    </font>
    <font>
      <sz val="18"/>
      <color theme="3"/>
      <name val="Cambria"/>
      <family val="2"/>
    </font>
    <font>
      <b/>
      <sz val="13"/>
      <color theme="3"/>
      <name val="Noto Sans"/>
      <family val="2"/>
    </font>
    <font>
      <b/>
      <sz val="10"/>
      <color theme="1"/>
      <name val="Noto Sans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33" borderId="7">
      <alignment horizontal="left" wrapText="1"/>
      <protection/>
    </xf>
    <xf numFmtId="0" fontId="51" fillId="33" borderId="8">
      <alignment horizontal="left" wrapTex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1" fillId="0" borderId="10" applyNumberFormat="0" applyFill="0" applyAlignment="0" applyProtection="0"/>
    <xf numFmtId="0" fontId="54" fillId="0" borderId="11" applyNumberFormat="0" applyFill="0" applyAlignment="0" applyProtection="0"/>
  </cellStyleXfs>
  <cellXfs count="8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" fontId="57" fillId="0" borderId="12" xfId="0" applyNumberFormat="1" applyFont="1" applyBorder="1" applyAlignment="1">
      <alignment/>
    </xf>
    <xf numFmtId="4" fontId="56" fillId="0" borderId="12" xfId="0" applyNumberFormat="1" applyFont="1" applyBorder="1" applyAlignment="1">
      <alignment/>
    </xf>
    <xf numFmtId="4" fontId="56" fillId="0" borderId="13" xfId="0" applyNumberFormat="1" applyFont="1" applyBorder="1" applyAlignment="1">
      <alignment/>
    </xf>
    <xf numFmtId="3" fontId="56" fillId="0" borderId="14" xfId="0" applyNumberFormat="1" applyFont="1" applyBorder="1" applyAlignment="1">
      <alignment/>
    </xf>
    <xf numFmtId="3" fontId="56" fillId="0" borderId="15" xfId="0" applyNumberFormat="1" applyFont="1" applyBorder="1" applyAlignment="1">
      <alignment/>
    </xf>
    <xf numFmtId="3" fontId="57" fillId="0" borderId="14" xfId="0" applyNumberFormat="1" applyFont="1" applyBorder="1" applyAlignment="1">
      <alignment/>
    </xf>
    <xf numFmtId="0" fontId="58" fillId="0" borderId="16" xfId="0" applyFont="1" applyBorder="1" applyAlignment="1">
      <alignment horizontal="center" wrapText="1"/>
    </xf>
    <xf numFmtId="4" fontId="57" fillId="0" borderId="17" xfId="0" applyNumberFormat="1" applyFont="1" applyBorder="1" applyAlignment="1">
      <alignment horizontal="right"/>
    </xf>
    <xf numFmtId="3" fontId="57" fillId="0" borderId="18" xfId="0" applyNumberFormat="1" applyFont="1" applyBorder="1" applyAlignment="1">
      <alignment/>
    </xf>
    <xf numFmtId="4" fontId="57" fillId="0" borderId="17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57" fillId="0" borderId="19" xfId="0" applyNumberFormat="1" applyFont="1" applyBorder="1" applyAlignment="1">
      <alignment/>
    </xf>
    <xf numFmtId="4" fontId="56" fillId="0" borderId="0" xfId="0" applyNumberFormat="1" applyFont="1" applyBorder="1" applyAlignment="1">
      <alignment/>
    </xf>
    <xf numFmtId="4" fontId="56" fillId="0" borderId="13" xfId="0" applyNumberFormat="1" applyFont="1" applyBorder="1" applyAlignment="1">
      <alignment horizontal="right"/>
    </xf>
    <xf numFmtId="0" fontId="59" fillId="0" borderId="0" xfId="0" applyFont="1" applyAlignment="1">
      <alignment horizontal="left"/>
    </xf>
    <xf numFmtId="4" fontId="56" fillId="0" borderId="12" xfId="0" applyNumberFormat="1" applyFont="1" applyBorder="1" applyAlignment="1">
      <alignment horizontal="right"/>
    </xf>
    <xf numFmtId="3" fontId="56" fillId="0" borderId="14" xfId="0" applyNumberFormat="1" applyFont="1" applyBorder="1" applyAlignment="1">
      <alignment horizontal="right"/>
    </xf>
    <xf numFmtId="3" fontId="56" fillId="0" borderId="15" xfId="0" applyNumberFormat="1" applyFont="1" applyBorder="1" applyAlignment="1">
      <alignment horizontal="right"/>
    </xf>
    <xf numFmtId="3" fontId="57" fillId="0" borderId="19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3" fontId="56" fillId="0" borderId="0" xfId="0" applyNumberFormat="1" applyFont="1" applyBorder="1" applyAlignment="1">
      <alignment horizontal="right"/>
    </xf>
    <xf numFmtId="3" fontId="44" fillId="0" borderId="0" xfId="46" applyNumberFormat="1" applyBorder="1" applyAlignment="1">
      <alignment/>
    </xf>
    <xf numFmtId="4" fontId="60" fillId="0" borderId="0" xfId="0" applyNumberFormat="1" applyFont="1" applyBorder="1" applyAlignment="1">
      <alignment/>
    </xf>
    <xf numFmtId="4" fontId="61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56" fillId="0" borderId="20" xfId="0" applyFont="1" applyBorder="1" applyAlignment="1">
      <alignment/>
    </xf>
    <xf numFmtId="0" fontId="56" fillId="0" borderId="15" xfId="0" applyFont="1" applyBorder="1" applyAlignment="1">
      <alignment/>
    </xf>
    <xf numFmtId="0" fontId="62" fillId="0" borderId="21" xfId="0" applyFont="1" applyBorder="1" applyAlignment="1">
      <alignment/>
    </xf>
    <xf numFmtId="0" fontId="57" fillId="0" borderId="22" xfId="0" applyFont="1" applyBorder="1" applyAlignment="1">
      <alignment/>
    </xf>
    <xf numFmtId="4" fontId="57" fillId="0" borderId="12" xfId="0" applyNumberFormat="1" applyFont="1" applyBorder="1" applyAlignment="1">
      <alignment horizontal="right"/>
    </xf>
    <xf numFmtId="3" fontId="56" fillId="0" borderId="20" xfId="0" applyNumberFormat="1" applyFont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0" fontId="58" fillId="0" borderId="23" xfId="0" applyFont="1" applyBorder="1" applyAlignment="1">
      <alignment horizontal="center" vertical="center" wrapText="1"/>
    </xf>
    <xf numFmtId="3" fontId="57" fillId="0" borderId="14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vertical="center" wrapText="1"/>
    </xf>
    <xf numFmtId="3" fontId="57" fillId="0" borderId="17" xfId="0" applyNumberFormat="1" applyFont="1" applyBorder="1" applyAlignment="1">
      <alignment/>
    </xf>
    <xf numFmtId="3" fontId="57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4" fontId="56" fillId="0" borderId="0" xfId="0" applyNumberFormat="1" applyFont="1" applyAlignment="1">
      <alignment/>
    </xf>
    <xf numFmtId="0" fontId="58" fillId="0" borderId="18" xfId="0" applyFont="1" applyBorder="1" applyAlignment="1">
      <alignment horizontal="center" vertical="center" wrapText="1"/>
    </xf>
    <xf numFmtId="4" fontId="60" fillId="0" borderId="0" xfId="0" applyNumberFormat="1" applyFont="1" applyAlignment="1">
      <alignment/>
    </xf>
    <xf numFmtId="4" fontId="56" fillId="0" borderId="12" xfId="0" applyNumberFormat="1" applyFont="1" applyBorder="1" applyAlignment="1">
      <alignment horizontal="center"/>
    </xf>
    <xf numFmtId="4" fontId="56" fillId="0" borderId="12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57" fillId="0" borderId="26" xfId="0" applyNumberFormat="1" applyFont="1" applyBorder="1" applyAlignment="1">
      <alignment horizontal="right" vertical="center"/>
    </xf>
    <xf numFmtId="3" fontId="57" fillId="0" borderId="27" xfId="0" applyNumberFormat="1" applyFont="1" applyBorder="1" applyAlignment="1">
      <alignment horizontal="right" vertical="center"/>
    </xf>
    <xf numFmtId="0" fontId="57" fillId="0" borderId="16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3" fillId="0" borderId="27" xfId="0" applyNumberFormat="1" applyFont="1" applyBorder="1" applyAlignment="1">
      <alignment horizontal="right" vertical="center"/>
    </xf>
    <xf numFmtId="4" fontId="57" fillId="0" borderId="28" xfId="0" applyNumberFormat="1" applyFont="1" applyBorder="1" applyAlignment="1">
      <alignment horizontal="right" vertical="center"/>
    </xf>
    <xf numFmtId="0" fontId="63" fillId="0" borderId="22" xfId="0" applyFont="1" applyBorder="1" applyAlignment="1">
      <alignment horizontal="right" vertical="center"/>
    </xf>
    <xf numFmtId="4" fontId="57" fillId="0" borderId="29" xfId="0" applyNumberFormat="1" applyFont="1" applyBorder="1" applyAlignment="1">
      <alignment horizontal="right" vertical="center"/>
    </xf>
    <xf numFmtId="4" fontId="57" fillId="0" borderId="30" xfId="0" applyNumberFormat="1" applyFont="1" applyBorder="1" applyAlignment="1">
      <alignment horizontal="right" vertical="center"/>
    </xf>
    <xf numFmtId="0" fontId="57" fillId="0" borderId="13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1" fillId="34" borderId="31" xfId="60" applyFill="1" applyBorder="1" applyAlignment="1">
      <alignment horizontal="left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33" borderId="31" xfId="59" applyBorder="1" applyAlignment="1">
      <alignment horizontal="left" wrapText="1"/>
      <protection/>
    </xf>
    <xf numFmtId="0" fontId="3" fillId="33" borderId="32" xfId="59" applyBorder="1" applyAlignment="1">
      <alignment horizontal="left" wrapText="1"/>
      <protection/>
    </xf>
    <xf numFmtId="0" fontId="57" fillId="0" borderId="34" xfId="0" applyFont="1" applyBorder="1" applyAlignment="1">
      <alignment/>
    </xf>
    <xf numFmtId="0" fontId="63" fillId="0" borderId="28" xfId="0" applyFont="1" applyBorder="1" applyAlignment="1">
      <alignment/>
    </xf>
    <xf numFmtId="0" fontId="63" fillId="0" borderId="3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57" fillId="0" borderId="26" xfId="0" applyNumberFormat="1" applyFont="1" applyBorder="1" applyAlignment="1">
      <alignment horizontal="right" vertical="center"/>
    </xf>
    <xf numFmtId="4" fontId="57" fillId="0" borderId="27" xfId="0" applyNumberFormat="1" applyFont="1" applyBorder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itular" xfId="59"/>
    <cellStyle name="Titular ING" xfId="60"/>
    <cellStyle name="Título" xfId="61"/>
    <cellStyle name="Título 2" xfId="62"/>
    <cellStyle name="Título 3" xfId="63"/>
    <cellStyle name="Total" xfId="64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mv.es/portal/Publicaciones/estadisticas.aspx" TargetMode="External" /><Relationship Id="rId2" Type="http://schemas.openxmlformats.org/officeDocument/2006/relationships/hyperlink" Target="https://www.inverco.es/38/57/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9"/>
  <sheetViews>
    <sheetView tabSelected="1" zoomScalePageLayoutView="0" workbookViewId="0" topLeftCell="A1">
      <pane xSplit="2" topLeftCell="R1" activePane="topRight" state="frozen"/>
      <selection pane="topLeft" activeCell="A1" sqref="A1"/>
      <selection pane="topRight" activeCell="W16" sqref="W16:X16"/>
    </sheetView>
  </sheetViews>
  <sheetFormatPr defaultColWidth="11.421875" defaultRowHeight="15"/>
  <cols>
    <col min="1" max="1" width="3.421875" style="0" customWidth="1"/>
    <col min="2" max="2" width="45.8515625" style="0" customWidth="1"/>
    <col min="3" max="3" width="12.421875" style="0" bestFit="1" customWidth="1"/>
    <col min="4" max="4" width="12.8515625" style="0" customWidth="1"/>
    <col min="5" max="5" width="12.421875" style="0" bestFit="1" customWidth="1"/>
    <col min="6" max="6" width="12.140625" style="0" customWidth="1"/>
    <col min="7" max="7" width="12.421875" style="0" bestFit="1" customWidth="1"/>
    <col min="8" max="8" width="11.421875" style="0" customWidth="1"/>
    <col min="10" max="10" width="11.421875" style="0" customWidth="1"/>
    <col min="12" max="12" width="11.57421875" style="0" customWidth="1"/>
    <col min="14" max="14" width="11.57421875" style="0" customWidth="1"/>
    <col min="16" max="16" width="11.421875" style="0" customWidth="1"/>
    <col min="18" max="18" width="11.57421875" style="0" customWidth="1"/>
    <col min="20" max="20" width="12.421875" style="0" customWidth="1"/>
    <col min="22" max="22" width="11.57421875" style="0" customWidth="1"/>
    <col min="23" max="23" width="13.00390625" style="0" customWidth="1"/>
    <col min="24" max="24" width="11.57421875" style="0" customWidth="1"/>
    <col min="25" max="25" width="13.421875" style="0" bestFit="1" customWidth="1"/>
    <col min="26" max="28" width="15.421875" style="0" customWidth="1"/>
    <col min="29" max="29" width="11.28125" style="0" bestFit="1" customWidth="1"/>
    <col min="30" max="30" width="12.00390625" style="0" customWidth="1"/>
  </cols>
  <sheetData>
    <row r="1" spans="1:30" ht="19.5" customHeight="1" thickBot="1">
      <c r="A1" s="74" t="s">
        <v>16</v>
      </c>
      <c r="B1" s="75"/>
      <c r="C1" s="75"/>
      <c r="D1" s="75"/>
      <c r="E1" s="75"/>
      <c r="F1" s="75"/>
      <c r="G1" s="73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5.75" customHeight="1" thickBot="1">
      <c r="A2" s="71" t="s">
        <v>17</v>
      </c>
      <c r="B2" s="72"/>
      <c r="C2" s="72"/>
      <c r="D2" s="72"/>
      <c r="E2" s="72"/>
      <c r="F2" s="72"/>
      <c r="G2" s="73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14.25" customHeight="1">
      <c r="A3" s="2"/>
      <c r="B3" s="2"/>
      <c r="C3" s="69">
        <v>2010</v>
      </c>
      <c r="D3" s="70"/>
      <c r="E3" s="69">
        <v>2011</v>
      </c>
      <c r="F3" s="70"/>
      <c r="G3" s="69">
        <v>2012</v>
      </c>
      <c r="H3" s="61"/>
      <c r="I3" s="60">
        <v>2013</v>
      </c>
      <c r="J3" s="61"/>
      <c r="K3" s="60">
        <v>2014</v>
      </c>
      <c r="L3" s="61"/>
      <c r="M3" s="60">
        <v>2015</v>
      </c>
      <c r="N3" s="61"/>
      <c r="O3" s="60">
        <v>2016</v>
      </c>
      <c r="P3" s="61"/>
      <c r="Q3" s="60">
        <v>2017</v>
      </c>
      <c r="R3" s="61"/>
      <c r="S3" s="62">
        <v>2018</v>
      </c>
      <c r="T3" s="63"/>
      <c r="U3" s="62">
        <v>2019</v>
      </c>
      <c r="V3" s="63"/>
      <c r="W3" s="62">
        <v>2020</v>
      </c>
      <c r="X3" s="63"/>
      <c r="Y3" s="62">
        <v>2021</v>
      </c>
      <c r="Z3" s="63"/>
      <c r="AA3" s="62">
        <v>2022</v>
      </c>
      <c r="AB3" s="63"/>
      <c r="AC3" s="62" t="s">
        <v>26</v>
      </c>
      <c r="AD3" s="81"/>
    </row>
    <row r="4" spans="1:30" ht="57">
      <c r="A4" s="2"/>
      <c r="B4" s="2"/>
      <c r="C4" s="10" t="s">
        <v>18</v>
      </c>
      <c r="D4" s="40" t="s">
        <v>19</v>
      </c>
      <c r="E4" s="10" t="s">
        <v>18</v>
      </c>
      <c r="F4" s="40" t="s">
        <v>19</v>
      </c>
      <c r="G4" s="10" t="s">
        <v>18</v>
      </c>
      <c r="H4" s="40" t="s">
        <v>19</v>
      </c>
      <c r="I4" s="10" t="s">
        <v>18</v>
      </c>
      <c r="J4" s="40" t="s">
        <v>19</v>
      </c>
      <c r="K4" s="10" t="s">
        <v>18</v>
      </c>
      <c r="L4" s="40" t="s">
        <v>19</v>
      </c>
      <c r="M4" s="10" t="s">
        <v>18</v>
      </c>
      <c r="N4" s="40" t="s">
        <v>19</v>
      </c>
      <c r="O4" s="10" t="s">
        <v>18</v>
      </c>
      <c r="P4" s="40" t="s">
        <v>19</v>
      </c>
      <c r="Q4" s="10" t="s">
        <v>18</v>
      </c>
      <c r="R4" s="40" t="s">
        <v>19</v>
      </c>
      <c r="S4" s="10" t="s">
        <v>18</v>
      </c>
      <c r="T4" s="40" t="s">
        <v>19</v>
      </c>
      <c r="U4" s="10" t="s">
        <v>18</v>
      </c>
      <c r="V4" s="40" t="s">
        <v>19</v>
      </c>
      <c r="W4" s="10" t="s">
        <v>18</v>
      </c>
      <c r="X4" s="40" t="s">
        <v>19</v>
      </c>
      <c r="Y4" s="42" t="s">
        <v>18</v>
      </c>
      <c r="Z4" s="43" t="s">
        <v>19</v>
      </c>
      <c r="AA4" s="42" t="s">
        <v>18</v>
      </c>
      <c r="AB4" s="43" t="s">
        <v>19</v>
      </c>
      <c r="AC4" s="42" t="s">
        <v>18</v>
      </c>
      <c r="AD4" s="48" t="s">
        <v>19</v>
      </c>
    </row>
    <row r="5" spans="1:30" ht="14.25">
      <c r="A5" s="3" t="s">
        <v>12</v>
      </c>
      <c r="B5" s="3"/>
      <c r="C5" s="4">
        <v>170073.1</v>
      </c>
      <c r="D5" s="9">
        <v>5578524</v>
      </c>
      <c r="E5" s="4">
        <v>155982.6</v>
      </c>
      <c r="F5" s="9">
        <v>5249813</v>
      </c>
      <c r="G5" s="11">
        <v>147722.2</v>
      </c>
      <c r="H5" s="12">
        <v>4815628</v>
      </c>
      <c r="I5" s="13">
        <v>184300.9</v>
      </c>
      <c r="J5" s="12">
        <v>5463820</v>
      </c>
      <c r="K5" s="13">
        <v>230205.7</v>
      </c>
      <c r="L5" s="23">
        <v>6859555</v>
      </c>
      <c r="M5" s="13">
        <v>255677</v>
      </c>
      <c r="N5" s="12">
        <v>8164054</v>
      </c>
      <c r="O5" s="13">
        <v>269953.8</v>
      </c>
      <c r="P5" s="12">
        <v>8704329</v>
      </c>
      <c r="Q5" s="13">
        <v>296619.5</v>
      </c>
      <c r="R5" s="12">
        <v>10704585</v>
      </c>
      <c r="S5" s="13">
        <v>286930.9</v>
      </c>
      <c r="T5" s="12">
        <v>11627118</v>
      </c>
      <c r="U5" s="13">
        <f>SUM(U6:U7)</f>
        <v>308170.14</v>
      </c>
      <c r="V5" s="23">
        <f>SUM(V6:V7)</f>
        <v>12132581</v>
      </c>
      <c r="W5" s="44">
        <f>SUM(W6:W7)</f>
        <v>306604.23099999997</v>
      </c>
      <c r="X5" s="12">
        <f aca="true" t="shared" si="0" ref="X5:AD5">SUM(X6:X9)</f>
        <v>13025923</v>
      </c>
      <c r="Y5" s="44">
        <f t="shared" si="0"/>
        <v>357577.75000000006</v>
      </c>
      <c r="Z5" s="23">
        <f t="shared" si="0"/>
        <v>16174205</v>
      </c>
      <c r="AA5" s="44">
        <f t="shared" si="0"/>
        <v>331965.908</v>
      </c>
      <c r="AB5" s="12">
        <f t="shared" si="0"/>
        <v>16261818</v>
      </c>
      <c r="AC5" s="44">
        <f t="shared" si="0"/>
        <v>358449.10000000003</v>
      </c>
      <c r="AD5" s="12">
        <f t="shared" si="0"/>
        <v>16340615</v>
      </c>
    </row>
    <row r="6" spans="1:30" ht="14.25">
      <c r="A6" s="2"/>
      <c r="B6" s="2" t="s">
        <v>0</v>
      </c>
      <c r="C6" s="5">
        <v>143918.2</v>
      </c>
      <c r="D6" s="7">
        <v>5160889</v>
      </c>
      <c r="E6" s="5">
        <v>132368.6</v>
      </c>
      <c r="F6" s="7">
        <v>4835193</v>
      </c>
      <c r="G6" s="5">
        <v>124040.4</v>
      </c>
      <c r="H6" s="7">
        <v>4410763</v>
      </c>
      <c r="I6" s="5">
        <v>156680.1</v>
      </c>
      <c r="J6" s="7">
        <v>5050556</v>
      </c>
      <c r="K6" s="5">
        <v>198718.8</v>
      </c>
      <c r="L6" s="24">
        <v>6409345</v>
      </c>
      <c r="M6" s="5">
        <v>222144.6</v>
      </c>
      <c r="N6" s="7">
        <v>7680124</v>
      </c>
      <c r="O6" s="5">
        <v>237862.2</v>
      </c>
      <c r="P6" s="7">
        <v>8248249</v>
      </c>
      <c r="Q6" s="5">
        <v>265194.8</v>
      </c>
      <c r="R6" s="7">
        <v>10283312</v>
      </c>
      <c r="S6" s="5">
        <v>259095</v>
      </c>
      <c r="T6" s="7">
        <v>11213482</v>
      </c>
      <c r="U6" s="5">
        <v>279377.4</v>
      </c>
      <c r="V6" s="24">
        <v>11734029</v>
      </c>
      <c r="W6" s="5">
        <f>279667985/1000</f>
        <v>279667.985</v>
      </c>
      <c r="X6" s="21">
        <v>12654439</v>
      </c>
      <c r="Y6" s="5">
        <v>324700.977</v>
      </c>
      <c r="Z6" s="26">
        <v>15810134</v>
      </c>
      <c r="AA6" s="5">
        <v>311466.354</v>
      </c>
      <c r="AB6" s="21">
        <v>16115864</v>
      </c>
      <c r="AC6" s="5">
        <v>339344.707</v>
      </c>
      <c r="AD6" s="52">
        <v>16222867</v>
      </c>
    </row>
    <row r="7" spans="1:30" ht="14.25">
      <c r="A7" s="2"/>
      <c r="B7" s="2" t="s">
        <v>1</v>
      </c>
      <c r="C7" s="5">
        <v>26155</v>
      </c>
      <c r="D7" s="7">
        <v>417635</v>
      </c>
      <c r="E7" s="5">
        <v>23614</v>
      </c>
      <c r="F7" s="7">
        <v>414620</v>
      </c>
      <c r="G7" s="5">
        <v>23681.8</v>
      </c>
      <c r="H7" s="7">
        <v>404865</v>
      </c>
      <c r="I7" s="5">
        <v>27620.8</v>
      </c>
      <c r="J7" s="7">
        <v>413264</v>
      </c>
      <c r="K7" s="5">
        <v>31486.9</v>
      </c>
      <c r="L7" s="24">
        <v>450211</v>
      </c>
      <c r="M7" s="5">
        <v>33532.4</v>
      </c>
      <c r="N7" s="7">
        <v>483930</v>
      </c>
      <c r="O7" s="5">
        <v>32091.6</v>
      </c>
      <c r="P7" s="7">
        <v>456080</v>
      </c>
      <c r="Q7" s="5">
        <v>31424.7</v>
      </c>
      <c r="R7" s="7">
        <v>421273</v>
      </c>
      <c r="S7" s="5">
        <v>27835.9</v>
      </c>
      <c r="T7" s="7">
        <v>413636</v>
      </c>
      <c r="U7" s="5">
        <v>28792.74</v>
      </c>
      <c r="V7" s="24">
        <v>398552</v>
      </c>
      <c r="W7" s="20">
        <f>26936246/1000</f>
        <v>26936.246</v>
      </c>
      <c r="X7" s="21">
        <v>360665</v>
      </c>
      <c r="Y7" s="20">
        <v>28502.336</v>
      </c>
      <c r="Z7" s="26">
        <v>349900</v>
      </c>
      <c r="AA7" s="20">
        <v>15864.294</v>
      </c>
      <c r="AB7" s="21">
        <v>131790</v>
      </c>
      <c r="AC7" s="20">
        <v>13749.954</v>
      </c>
      <c r="AD7" s="52">
        <v>102288</v>
      </c>
    </row>
    <row r="8" spans="1:30" ht="14.25">
      <c r="A8" s="2"/>
      <c r="B8" s="2" t="s">
        <v>23</v>
      </c>
      <c r="C8" s="5"/>
      <c r="D8" s="7"/>
      <c r="E8" s="5"/>
      <c r="F8" s="7"/>
      <c r="G8" s="5"/>
      <c r="H8" s="7"/>
      <c r="I8" s="5"/>
      <c r="J8" s="7"/>
      <c r="K8" s="5"/>
      <c r="L8" s="24"/>
      <c r="M8" s="5"/>
      <c r="N8" s="7"/>
      <c r="O8" s="5"/>
      <c r="P8" s="7"/>
      <c r="Q8" s="5"/>
      <c r="R8" s="7"/>
      <c r="S8" s="5"/>
      <c r="T8" s="7"/>
      <c r="U8" s="5"/>
      <c r="V8" s="24"/>
      <c r="W8" s="20"/>
      <c r="X8" s="21">
        <v>2858</v>
      </c>
      <c r="Y8" s="47">
        <v>830.998</v>
      </c>
      <c r="Z8" s="26">
        <v>5385</v>
      </c>
      <c r="AA8" s="5">
        <v>741.255</v>
      </c>
      <c r="AB8" s="21">
        <v>5347</v>
      </c>
      <c r="AC8" s="5">
        <v>818.136</v>
      </c>
      <c r="AD8" s="52">
        <v>5279</v>
      </c>
    </row>
    <row r="9" spans="1:30" ht="14.25">
      <c r="A9" s="2"/>
      <c r="B9" s="2" t="s">
        <v>24</v>
      </c>
      <c r="C9" s="5"/>
      <c r="D9" s="7"/>
      <c r="E9" s="5"/>
      <c r="F9" s="7"/>
      <c r="G9" s="5"/>
      <c r="H9" s="7"/>
      <c r="I9" s="5"/>
      <c r="J9" s="7"/>
      <c r="K9" s="5"/>
      <c r="L9" s="24"/>
      <c r="M9" s="5"/>
      <c r="N9" s="7"/>
      <c r="O9" s="5"/>
      <c r="P9" s="7"/>
      <c r="Q9" s="5"/>
      <c r="R9" s="7"/>
      <c r="S9" s="5"/>
      <c r="T9" s="7"/>
      <c r="U9" s="5"/>
      <c r="V9" s="24"/>
      <c r="W9" s="20"/>
      <c r="X9" s="21">
        <v>7961</v>
      </c>
      <c r="Y9" s="47">
        <v>3543.439</v>
      </c>
      <c r="Z9" s="26">
        <v>8786</v>
      </c>
      <c r="AA9" s="5">
        <v>3894.005</v>
      </c>
      <c r="AB9" s="21">
        <v>8817</v>
      </c>
      <c r="AC9" s="5">
        <v>4536.303</v>
      </c>
      <c r="AD9" s="52">
        <v>10181</v>
      </c>
    </row>
    <row r="10" spans="1:30" ht="14.25">
      <c r="A10" s="3" t="s">
        <v>5</v>
      </c>
      <c r="B10" s="3"/>
      <c r="C10" s="4">
        <v>6437.5</v>
      </c>
      <c r="D10" s="9">
        <v>76223</v>
      </c>
      <c r="E10" s="4">
        <v>4807.1</v>
      </c>
      <c r="F10" s="9">
        <v>30678</v>
      </c>
      <c r="G10" s="4">
        <v>4485.5</v>
      </c>
      <c r="H10" s="9">
        <v>26155</v>
      </c>
      <c r="I10" s="4">
        <v>4536.2</v>
      </c>
      <c r="J10" s="9">
        <v>6773</v>
      </c>
      <c r="K10" s="4">
        <v>1226.3</v>
      </c>
      <c r="L10" s="25">
        <v>4866</v>
      </c>
      <c r="M10" s="4">
        <v>1093.1</v>
      </c>
      <c r="N10" s="9">
        <v>4501</v>
      </c>
      <c r="O10" s="4">
        <v>1077.4</v>
      </c>
      <c r="P10" s="9">
        <v>4601</v>
      </c>
      <c r="Q10" s="4">
        <v>991.4</v>
      </c>
      <c r="R10" s="9">
        <v>1424</v>
      </c>
      <c r="S10" s="4">
        <v>1058.2</v>
      </c>
      <c r="T10" s="9">
        <v>905</v>
      </c>
      <c r="U10" s="4">
        <f aca="true" t="shared" si="1" ref="U10:Z10">SUM(U11:U12)</f>
        <v>1072.866</v>
      </c>
      <c r="V10" s="25">
        <f t="shared" si="1"/>
        <v>799</v>
      </c>
      <c r="W10" s="45">
        <f t="shared" si="1"/>
        <v>1217.955</v>
      </c>
      <c r="X10" s="9">
        <f t="shared" si="1"/>
        <v>798</v>
      </c>
      <c r="Y10" s="45">
        <f t="shared" si="1"/>
        <v>1224.276</v>
      </c>
      <c r="Z10" s="25">
        <f t="shared" si="1"/>
        <v>691</v>
      </c>
      <c r="AA10" s="45">
        <f>SUM(AA11:AA12)</f>
        <v>1279.061</v>
      </c>
      <c r="AB10" s="9">
        <f>SUM(AB11:AB12)</f>
        <v>593</v>
      </c>
      <c r="AC10" s="45">
        <v>1337.636</v>
      </c>
      <c r="AD10" s="53">
        <v>589</v>
      </c>
    </row>
    <row r="11" spans="1:30" ht="14.25">
      <c r="A11" s="2"/>
      <c r="B11" s="2" t="s">
        <v>6</v>
      </c>
      <c r="C11" s="5">
        <v>6115.6</v>
      </c>
      <c r="D11" s="7">
        <v>75280</v>
      </c>
      <c r="E11" s="5">
        <v>4494.6</v>
      </c>
      <c r="F11" s="7">
        <v>29735</v>
      </c>
      <c r="G11" s="5">
        <v>4201.5</v>
      </c>
      <c r="H11" s="7">
        <v>25218</v>
      </c>
      <c r="I11" s="5">
        <v>3682.6</v>
      </c>
      <c r="J11" s="7">
        <v>5750</v>
      </c>
      <c r="K11" s="5">
        <v>419.8</v>
      </c>
      <c r="L11" s="24">
        <v>4021</v>
      </c>
      <c r="M11" s="5">
        <v>391</v>
      </c>
      <c r="N11" s="7">
        <v>3918</v>
      </c>
      <c r="O11" s="5">
        <v>370.1</v>
      </c>
      <c r="P11" s="7">
        <v>3927</v>
      </c>
      <c r="Q11" s="5">
        <v>360.6</v>
      </c>
      <c r="R11" s="7">
        <v>1097</v>
      </c>
      <c r="S11" s="5">
        <v>309.4</v>
      </c>
      <c r="T11" s="7">
        <v>483</v>
      </c>
      <c r="U11" s="5">
        <f>309387/1000</f>
        <v>309.387</v>
      </c>
      <c r="V11" s="26">
        <v>483</v>
      </c>
      <c r="W11" s="20">
        <f>310834/1000</f>
        <v>310.834</v>
      </c>
      <c r="X11" s="21">
        <v>483</v>
      </c>
      <c r="Y11" s="20">
        <v>311.033</v>
      </c>
      <c r="Z11" s="26">
        <v>482</v>
      </c>
      <c r="AA11" s="5">
        <v>314.819</v>
      </c>
      <c r="AB11" s="21">
        <v>482</v>
      </c>
      <c r="AC11" s="50" t="s">
        <v>25</v>
      </c>
      <c r="AD11" s="54" t="s">
        <v>25</v>
      </c>
    </row>
    <row r="12" spans="1:30" ht="14.25">
      <c r="A12" s="2"/>
      <c r="B12" s="2" t="s">
        <v>7</v>
      </c>
      <c r="C12" s="5">
        <v>321.9</v>
      </c>
      <c r="D12" s="7">
        <v>943</v>
      </c>
      <c r="E12" s="5">
        <v>312.5</v>
      </c>
      <c r="F12" s="7">
        <v>943</v>
      </c>
      <c r="G12" s="5">
        <v>284.1</v>
      </c>
      <c r="H12" s="7">
        <v>937</v>
      </c>
      <c r="I12" s="5">
        <v>853.7</v>
      </c>
      <c r="J12" s="7">
        <v>1023</v>
      </c>
      <c r="K12" s="5">
        <v>806.5</v>
      </c>
      <c r="L12" s="24">
        <v>845</v>
      </c>
      <c r="M12" s="5">
        <v>702.1</v>
      </c>
      <c r="N12" s="7">
        <v>583</v>
      </c>
      <c r="O12" s="5">
        <v>707.3</v>
      </c>
      <c r="P12" s="7">
        <v>674</v>
      </c>
      <c r="Q12" s="5">
        <v>631.4</v>
      </c>
      <c r="R12" s="7">
        <v>327</v>
      </c>
      <c r="S12" s="5">
        <v>748.8</v>
      </c>
      <c r="T12" s="7">
        <v>422</v>
      </c>
      <c r="U12" s="5">
        <f>763479/1000</f>
        <v>763.479</v>
      </c>
      <c r="V12" s="26">
        <v>316</v>
      </c>
      <c r="W12" s="20">
        <f>907121/1000</f>
        <v>907.121</v>
      </c>
      <c r="X12" s="21">
        <v>315</v>
      </c>
      <c r="Y12" s="47">
        <v>913.243</v>
      </c>
      <c r="Z12" s="26">
        <v>209</v>
      </c>
      <c r="AA12" s="5">
        <v>964.242</v>
      </c>
      <c r="AB12" s="21">
        <v>111</v>
      </c>
      <c r="AC12" s="50" t="s">
        <v>25</v>
      </c>
      <c r="AD12" s="54" t="s">
        <v>25</v>
      </c>
    </row>
    <row r="13" spans="1:30" ht="14.25">
      <c r="A13" s="3" t="s">
        <v>4</v>
      </c>
      <c r="B13" s="3"/>
      <c r="C13" s="4">
        <v>36692.9</v>
      </c>
      <c r="D13" s="9">
        <v>865767</v>
      </c>
      <c r="E13" s="4">
        <v>29969.5</v>
      </c>
      <c r="F13" s="9">
        <v>761380</v>
      </c>
      <c r="G13" s="4">
        <v>38075.3</v>
      </c>
      <c r="H13" s="9">
        <v>819485</v>
      </c>
      <c r="I13" s="4">
        <v>54727.2</v>
      </c>
      <c r="J13" s="9">
        <v>1067708</v>
      </c>
      <c r="K13" s="37">
        <v>78904.3</v>
      </c>
      <c r="L13" s="39">
        <v>1317674</v>
      </c>
      <c r="M13" s="20">
        <v>108091.6</v>
      </c>
      <c r="N13" s="21">
        <v>1643776</v>
      </c>
      <c r="O13" s="20">
        <v>114990.2</v>
      </c>
      <c r="P13" s="21">
        <v>1748604</v>
      </c>
      <c r="Q13" s="20">
        <v>150420.6</v>
      </c>
      <c r="R13" s="21">
        <v>2226991</v>
      </c>
      <c r="S13" s="37">
        <v>180924.1</v>
      </c>
      <c r="T13" s="41">
        <v>3035849</v>
      </c>
      <c r="U13" s="37">
        <f aca="true" t="shared" si="2" ref="U13:Z13">SUM(U14:U15)</f>
        <v>178481.5</v>
      </c>
      <c r="V13" s="39">
        <f t="shared" si="2"/>
        <v>3361901</v>
      </c>
      <c r="W13" s="37">
        <f t="shared" si="2"/>
        <v>199419.304</v>
      </c>
      <c r="X13" s="39">
        <f t="shared" si="2"/>
        <v>4312340</v>
      </c>
      <c r="Y13" s="37">
        <f t="shared" si="2"/>
        <v>276231.93799999997</v>
      </c>
      <c r="Z13" s="39">
        <f t="shared" si="2"/>
        <v>6073537</v>
      </c>
      <c r="AA13" s="37">
        <f>SUM(AA14:AA15)</f>
        <v>201058.66199999998</v>
      </c>
      <c r="AB13" s="41">
        <f>SUM(AB14:AB15)</f>
        <v>6412067</v>
      </c>
      <c r="AC13" s="37">
        <f>SUM(AC14:AC15)</f>
        <v>215609.402</v>
      </c>
      <c r="AD13" s="55">
        <f>SUM(AD14:AD15)</f>
        <v>6953809</v>
      </c>
    </row>
    <row r="14" spans="1:30" ht="14.25">
      <c r="A14" s="2"/>
      <c r="B14" s="2" t="s">
        <v>2</v>
      </c>
      <c r="C14" s="5">
        <v>8535.9</v>
      </c>
      <c r="D14" s="7">
        <v>193233</v>
      </c>
      <c r="E14" s="5">
        <v>6382.9</v>
      </c>
      <c r="F14" s="7">
        <v>177832</v>
      </c>
      <c r="G14" s="5">
        <v>6271.5</v>
      </c>
      <c r="H14" s="7">
        <v>163805</v>
      </c>
      <c r="I14" s="5">
        <v>8523.2</v>
      </c>
      <c r="J14" s="7">
        <v>204067</v>
      </c>
      <c r="K14" s="20">
        <v>11166</v>
      </c>
      <c r="L14" s="26">
        <v>230104</v>
      </c>
      <c r="M14" s="20">
        <v>15305.1</v>
      </c>
      <c r="N14" s="21">
        <v>298733</v>
      </c>
      <c r="O14" s="20">
        <v>21337.5</v>
      </c>
      <c r="P14" s="21">
        <v>372872</v>
      </c>
      <c r="Q14" s="20">
        <v>26133.9</v>
      </c>
      <c r="R14" s="21">
        <v>445299</v>
      </c>
      <c r="S14" s="20">
        <v>34880.5</v>
      </c>
      <c r="T14" s="21">
        <v>593388</v>
      </c>
      <c r="U14" s="20">
        <v>30483.41</v>
      </c>
      <c r="V14" s="26">
        <v>521648</v>
      </c>
      <c r="W14" s="20">
        <f>27355462/1000</f>
        <v>27355.462</v>
      </c>
      <c r="X14" s="21">
        <v>592053</v>
      </c>
      <c r="Y14" s="47">
        <v>36662.568</v>
      </c>
      <c r="Z14" s="26">
        <v>776206</v>
      </c>
      <c r="AA14" s="20">
        <v>27630.332</v>
      </c>
      <c r="AB14" s="21">
        <v>830870</v>
      </c>
      <c r="AC14" s="51">
        <v>28958.102</v>
      </c>
      <c r="AD14" s="56">
        <v>854362</v>
      </c>
    </row>
    <row r="15" spans="1:30" ht="14.25">
      <c r="A15" s="33"/>
      <c r="B15" s="34" t="s">
        <v>3</v>
      </c>
      <c r="C15" s="6">
        <v>28156.9</v>
      </c>
      <c r="D15" s="8">
        <v>666534</v>
      </c>
      <c r="E15" s="6">
        <v>23586.6</v>
      </c>
      <c r="F15" s="8">
        <v>583548</v>
      </c>
      <c r="G15" s="6">
        <v>31803.8</v>
      </c>
      <c r="H15" s="8">
        <v>655680</v>
      </c>
      <c r="I15" s="6">
        <v>46204</v>
      </c>
      <c r="J15" s="8">
        <v>863641</v>
      </c>
      <c r="K15" s="18">
        <v>67738.3</v>
      </c>
      <c r="L15" s="38">
        <v>1087570</v>
      </c>
      <c r="M15" s="18">
        <v>92786.5</v>
      </c>
      <c r="N15" s="22">
        <v>1345043</v>
      </c>
      <c r="O15" s="18">
        <v>93652.8</v>
      </c>
      <c r="P15" s="22">
        <v>1375732</v>
      </c>
      <c r="Q15" s="18">
        <v>124286.7</v>
      </c>
      <c r="R15" s="22">
        <v>1781692</v>
      </c>
      <c r="S15" s="18">
        <v>146043.6</v>
      </c>
      <c r="T15" s="22">
        <v>2442461</v>
      </c>
      <c r="U15" s="18">
        <v>147998.09</v>
      </c>
      <c r="V15" s="38">
        <v>2840253</v>
      </c>
      <c r="W15" s="18">
        <f>172063842/1000</f>
        <v>172063.842</v>
      </c>
      <c r="X15" s="22">
        <v>3720287</v>
      </c>
      <c r="Y15" s="18">
        <v>239569.37</v>
      </c>
      <c r="Z15" s="38">
        <v>5297331</v>
      </c>
      <c r="AA15" s="18">
        <v>173428.33</v>
      </c>
      <c r="AB15" s="22">
        <v>5581197</v>
      </c>
      <c r="AC15" s="18">
        <v>186651.3</v>
      </c>
      <c r="AD15" s="57">
        <v>6099447</v>
      </c>
    </row>
    <row r="16" spans="1:30" ht="14.25" customHeight="1">
      <c r="A16" s="2"/>
      <c r="B16" s="2"/>
      <c r="C16" s="60">
        <v>2010</v>
      </c>
      <c r="D16" s="61"/>
      <c r="E16" s="60">
        <v>2011</v>
      </c>
      <c r="F16" s="61"/>
      <c r="G16" s="60">
        <v>2012</v>
      </c>
      <c r="H16" s="61"/>
      <c r="I16" s="60">
        <v>2013</v>
      </c>
      <c r="J16" s="61"/>
      <c r="K16" s="60">
        <v>2014</v>
      </c>
      <c r="L16" s="61"/>
      <c r="M16" s="60">
        <v>2015</v>
      </c>
      <c r="N16" s="61"/>
      <c r="O16" s="60">
        <v>2016</v>
      </c>
      <c r="P16" s="61"/>
      <c r="Q16" s="60">
        <v>2017</v>
      </c>
      <c r="R16" s="61"/>
      <c r="S16" s="62">
        <v>2018</v>
      </c>
      <c r="T16" s="63"/>
      <c r="U16" s="62">
        <v>2019</v>
      </c>
      <c r="V16" s="63"/>
      <c r="W16" s="62">
        <v>2020</v>
      </c>
      <c r="X16" s="63"/>
      <c r="Y16" s="79">
        <v>2021</v>
      </c>
      <c r="Z16" s="80"/>
      <c r="AA16" s="79">
        <v>2022</v>
      </c>
      <c r="AB16" s="80"/>
      <c r="AC16" s="79">
        <v>2023</v>
      </c>
      <c r="AD16" s="80"/>
    </row>
    <row r="17" spans="1:30" ht="57">
      <c r="A17" s="2"/>
      <c r="B17" s="2"/>
      <c r="C17" s="10" t="s">
        <v>18</v>
      </c>
      <c r="D17" s="40" t="s">
        <v>19</v>
      </c>
      <c r="E17" s="10" t="s">
        <v>18</v>
      </c>
      <c r="F17" s="40" t="s">
        <v>19</v>
      </c>
      <c r="G17" s="10" t="s">
        <v>18</v>
      </c>
      <c r="H17" s="40" t="s">
        <v>19</v>
      </c>
      <c r="I17" s="10" t="s">
        <v>18</v>
      </c>
      <c r="J17" s="40" t="s">
        <v>19</v>
      </c>
      <c r="K17" s="10" t="s">
        <v>18</v>
      </c>
      <c r="L17" s="40" t="s">
        <v>19</v>
      </c>
      <c r="M17" s="10" t="s">
        <v>18</v>
      </c>
      <c r="N17" s="40" t="s">
        <v>19</v>
      </c>
      <c r="O17" s="10" t="s">
        <v>18</v>
      </c>
      <c r="P17" s="40" t="s">
        <v>19</v>
      </c>
      <c r="Q17" s="10" t="s">
        <v>18</v>
      </c>
      <c r="R17" s="40" t="s">
        <v>19</v>
      </c>
      <c r="S17" s="10" t="s">
        <v>18</v>
      </c>
      <c r="T17" s="40" t="s">
        <v>19</v>
      </c>
      <c r="U17" s="10" t="s">
        <v>18</v>
      </c>
      <c r="V17" s="40" t="s">
        <v>19</v>
      </c>
      <c r="W17" s="10" t="s">
        <v>18</v>
      </c>
      <c r="X17" s="40" t="s">
        <v>19</v>
      </c>
      <c r="Y17" s="10" t="s">
        <v>18</v>
      </c>
      <c r="Z17" s="40" t="s">
        <v>19</v>
      </c>
      <c r="AA17" s="10" t="s">
        <v>18</v>
      </c>
      <c r="AB17" s="40" t="s">
        <v>19</v>
      </c>
      <c r="AC17" s="10" t="s">
        <v>18</v>
      </c>
      <c r="AD17" s="40" t="s">
        <v>19</v>
      </c>
    </row>
    <row r="18" spans="1:30" ht="14.25">
      <c r="A18" s="3" t="s">
        <v>8</v>
      </c>
      <c r="B18" s="2"/>
      <c r="C18" s="4">
        <f aca="true" t="shared" si="3" ref="C18:R18">C19+C20+C21</f>
        <v>84750.245</v>
      </c>
      <c r="D18" s="9">
        <f t="shared" si="3"/>
        <v>10829181</v>
      </c>
      <c r="E18" s="16">
        <f t="shared" si="3"/>
        <v>83147.625</v>
      </c>
      <c r="F18" s="9">
        <f t="shared" si="3"/>
        <v>10647503</v>
      </c>
      <c r="G18" s="16">
        <f t="shared" si="3"/>
        <v>86527.72899999999</v>
      </c>
      <c r="H18" s="9">
        <f t="shared" si="3"/>
        <v>10360621</v>
      </c>
      <c r="I18" s="16">
        <f t="shared" si="3"/>
        <v>92769.54000000001</v>
      </c>
      <c r="J18" s="9">
        <f t="shared" si="3"/>
        <v>9994181</v>
      </c>
      <c r="K18" s="16">
        <f t="shared" si="3"/>
        <v>100456.65000000001</v>
      </c>
      <c r="L18" s="9">
        <f t="shared" si="3"/>
        <v>9979889</v>
      </c>
      <c r="M18" s="16">
        <f t="shared" si="3"/>
        <v>104518.32999999999</v>
      </c>
      <c r="N18" s="9">
        <f t="shared" si="3"/>
        <v>9967658</v>
      </c>
      <c r="O18" s="16">
        <f t="shared" si="3"/>
        <v>106838.93000000001</v>
      </c>
      <c r="P18" s="9">
        <f t="shared" si="3"/>
        <v>9927289</v>
      </c>
      <c r="Q18" s="16">
        <f t="shared" si="3"/>
        <v>111076.84</v>
      </c>
      <c r="R18" s="9">
        <f t="shared" si="3"/>
        <v>9720845</v>
      </c>
      <c r="S18" s="16">
        <v>106885.70999999999</v>
      </c>
      <c r="T18" s="9">
        <v>9631055</v>
      </c>
      <c r="U18" s="16">
        <f aca="true" t="shared" si="4" ref="U18:Z18">SUM(U19:U21)</f>
        <v>116448.40000000001</v>
      </c>
      <c r="V18" s="9">
        <f t="shared" si="4"/>
        <v>9555911</v>
      </c>
      <c r="W18" s="16">
        <f t="shared" si="4"/>
        <v>118522.584</v>
      </c>
      <c r="X18" s="9">
        <f t="shared" si="4"/>
        <v>9541898</v>
      </c>
      <c r="Y18" s="16">
        <f t="shared" si="4"/>
        <v>127998.309</v>
      </c>
      <c r="Z18" s="9">
        <f t="shared" si="4"/>
        <v>9455223</v>
      </c>
      <c r="AA18" s="16">
        <f>SUM(AA19:AA21)</f>
        <v>115640.644</v>
      </c>
      <c r="AB18" s="9">
        <f>SUM(AB19:AB21)</f>
        <v>9375749</v>
      </c>
      <c r="AC18" s="16">
        <f>SUM(AC19:AC21)</f>
        <v>122385.179</v>
      </c>
      <c r="AD18" s="9">
        <f>SUM(AD19:AD21)</f>
        <v>9492436</v>
      </c>
    </row>
    <row r="19" spans="1:30" ht="14.25">
      <c r="A19" s="14"/>
      <c r="B19" s="15" t="s">
        <v>9</v>
      </c>
      <c r="C19" s="5">
        <v>52551.99</v>
      </c>
      <c r="D19" s="7">
        <v>8601775</v>
      </c>
      <c r="E19" s="17">
        <v>51141.923</v>
      </c>
      <c r="F19" s="7">
        <v>8394508</v>
      </c>
      <c r="G19" s="17">
        <v>53159.828</v>
      </c>
      <c r="H19" s="7">
        <v>8155304</v>
      </c>
      <c r="I19" s="5">
        <v>57953.93</v>
      </c>
      <c r="J19" s="7">
        <v>7826395</v>
      </c>
      <c r="K19" s="5">
        <v>64254.37</v>
      </c>
      <c r="L19" s="7">
        <v>7850350</v>
      </c>
      <c r="M19" s="5">
        <v>68011.51</v>
      </c>
      <c r="N19" s="7">
        <v>7876399</v>
      </c>
      <c r="O19" s="5">
        <v>70487.41</v>
      </c>
      <c r="P19" s="7">
        <v>7827397</v>
      </c>
      <c r="Q19" s="5">
        <v>74377.83</v>
      </c>
      <c r="R19" s="7">
        <v>7633830</v>
      </c>
      <c r="S19" s="5">
        <v>72247.34</v>
      </c>
      <c r="T19" s="7">
        <v>7568827</v>
      </c>
      <c r="U19" s="5">
        <v>79879.72</v>
      </c>
      <c r="V19" s="7">
        <v>7519285</v>
      </c>
      <c r="W19" s="46">
        <v>82014.174</v>
      </c>
      <c r="X19" s="46">
        <v>7527819</v>
      </c>
      <c r="Y19" s="5">
        <v>89323.304</v>
      </c>
      <c r="Z19" s="21">
        <v>7474863</v>
      </c>
      <c r="AA19" s="5">
        <v>80233.554</v>
      </c>
      <c r="AB19" s="21">
        <v>7408147</v>
      </c>
      <c r="AC19" s="5">
        <v>84922.875</v>
      </c>
      <c r="AD19" s="21">
        <v>7337921</v>
      </c>
    </row>
    <row r="20" spans="1:30" ht="14.25">
      <c r="A20" s="14"/>
      <c r="B20" s="15" t="s">
        <v>11</v>
      </c>
      <c r="C20" s="5">
        <v>31271.989</v>
      </c>
      <c r="D20" s="7">
        <v>2149334</v>
      </c>
      <c r="E20" s="17">
        <v>31170.271</v>
      </c>
      <c r="F20" s="7">
        <v>2179167</v>
      </c>
      <c r="G20" s="17">
        <v>32572.448</v>
      </c>
      <c r="H20" s="7">
        <v>2138904</v>
      </c>
      <c r="I20" s="5">
        <v>33814.83</v>
      </c>
      <c r="J20" s="7">
        <v>2086981</v>
      </c>
      <c r="K20" s="5">
        <v>35262.11</v>
      </c>
      <c r="L20" s="7">
        <v>2051514</v>
      </c>
      <c r="M20" s="5">
        <v>35548.45</v>
      </c>
      <c r="N20" s="7">
        <v>2023999</v>
      </c>
      <c r="O20" s="5">
        <v>35430.89</v>
      </c>
      <c r="P20" s="7">
        <v>2035042</v>
      </c>
      <c r="Q20" s="5">
        <v>35796.48</v>
      </c>
      <c r="R20" s="7">
        <v>2023652</v>
      </c>
      <c r="S20" s="5">
        <v>33809.67</v>
      </c>
      <c r="T20" s="7">
        <v>1999945</v>
      </c>
      <c r="U20" s="5">
        <v>35710.1</v>
      </c>
      <c r="V20" s="7">
        <v>1981166</v>
      </c>
      <c r="W20" s="46">
        <v>35681.219</v>
      </c>
      <c r="X20" s="46">
        <v>1961787</v>
      </c>
      <c r="Y20" s="5">
        <v>37792.143</v>
      </c>
      <c r="Z20" s="7">
        <v>1929079</v>
      </c>
      <c r="AA20" s="5">
        <v>34627.927</v>
      </c>
      <c r="AB20" s="21">
        <v>1915927</v>
      </c>
      <c r="AC20" s="5">
        <v>36669.852</v>
      </c>
      <c r="AD20" s="21">
        <v>2099736</v>
      </c>
    </row>
    <row r="21" spans="1:30" ht="15" thickBot="1">
      <c r="A21" s="14"/>
      <c r="B21" s="15" t="s">
        <v>10</v>
      </c>
      <c r="C21" s="5">
        <v>926.266</v>
      </c>
      <c r="D21" s="7">
        <v>78072</v>
      </c>
      <c r="E21" s="17">
        <v>835.431</v>
      </c>
      <c r="F21" s="7">
        <v>73828</v>
      </c>
      <c r="G21" s="17">
        <v>795.453</v>
      </c>
      <c r="H21" s="7">
        <v>66413</v>
      </c>
      <c r="I21" s="5">
        <v>1000.78</v>
      </c>
      <c r="J21" s="7">
        <v>80805</v>
      </c>
      <c r="K21" s="6">
        <v>940.17</v>
      </c>
      <c r="L21" s="8">
        <v>78025</v>
      </c>
      <c r="M21" s="5">
        <v>958.37</v>
      </c>
      <c r="N21" s="7">
        <v>67260</v>
      </c>
      <c r="O21" s="5">
        <v>920.63</v>
      </c>
      <c r="P21" s="7">
        <v>64850</v>
      </c>
      <c r="Q21" s="5">
        <v>902.53</v>
      </c>
      <c r="R21" s="7">
        <v>63363</v>
      </c>
      <c r="S21" s="5">
        <v>828.7</v>
      </c>
      <c r="T21" s="7">
        <v>62283</v>
      </c>
      <c r="U21" s="5">
        <v>858.58</v>
      </c>
      <c r="V21" s="7">
        <v>55460</v>
      </c>
      <c r="W21" s="46">
        <v>827.191</v>
      </c>
      <c r="X21" s="46">
        <v>52292</v>
      </c>
      <c r="Y21" s="5">
        <v>882.862</v>
      </c>
      <c r="Z21" s="7">
        <v>51281</v>
      </c>
      <c r="AA21" s="5">
        <v>779.163</v>
      </c>
      <c r="AB21" s="21">
        <v>51675</v>
      </c>
      <c r="AC21" s="5">
        <v>792.452</v>
      </c>
      <c r="AD21" s="21">
        <v>54779</v>
      </c>
    </row>
    <row r="22" spans="1:30" ht="14.25">
      <c r="A22" s="76" t="s">
        <v>21</v>
      </c>
      <c r="B22" s="77"/>
      <c r="C22" s="65">
        <f aca="true" t="shared" si="5" ref="C22:V22">C5+C10+C13+C18</f>
        <v>297953.745</v>
      </c>
      <c r="D22" s="58">
        <f t="shared" si="5"/>
        <v>17349695</v>
      </c>
      <c r="E22" s="67">
        <f t="shared" si="5"/>
        <v>273906.825</v>
      </c>
      <c r="F22" s="58">
        <f t="shared" si="5"/>
        <v>16689374</v>
      </c>
      <c r="G22" s="65">
        <f t="shared" si="5"/>
        <v>276810.729</v>
      </c>
      <c r="H22" s="58">
        <f t="shared" si="5"/>
        <v>16021889</v>
      </c>
      <c r="I22" s="65">
        <f t="shared" si="5"/>
        <v>336333.83999999997</v>
      </c>
      <c r="J22" s="58">
        <f t="shared" si="5"/>
        <v>16532482</v>
      </c>
      <c r="K22" s="65">
        <f t="shared" si="5"/>
        <v>410792.95</v>
      </c>
      <c r="L22" s="58">
        <f t="shared" si="5"/>
        <v>18161984</v>
      </c>
      <c r="M22" s="65">
        <f t="shared" si="5"/>
        <v>469380.03</v>
      </c>
      <c r="N22" s="58">
        <f t="shared" si="5"/>
        <v>19779989</v>
      </c>
      <c r="O22" s="65">
        <f t="shared" si="5"/>
        <v>492860.33</v>
      </c>
      <c r="P22" s="58">
        <f t="shared" si="5"/>
        <v>20384823</v>
      </c>
      <c r="Q22" s="65">
        <f t="shared" si="5"/>
        <v>559108.34</v>
      </c>
      <c r="R22" s="58">
        <f t="shared" si="5"/>
        <v>22653845</v>
      </c>
      <c r="S22" s="65">
        <f t="shared" si="5"/>
        <v>575798.91</v>
      </c>
      <c r="T22" s="58">
        <f t="shared" si="5"/>
        <v>24294927</v>
      </c>
      <c r="U22" s="67">
        <f t="shared" si="5"/>
        <v>604172.906</v>
      </c>
      <c r="V22" s="58">
        <f t="shared" si="5"/>
        <v>25051192</v>
      </c>
      <c r="W22" s="67">
        <f aca="true" t="shared" si="6" ref="W22:AB22">W5+W10+W13+W18</f>
        <v>625764.074</v>
      </c>
      <c r="X22" s="58">
        <f t="shared" si="6"/>
        <v>26880959</v>
      </c>
      <c r="Y22" s="67">
        <f>Y5+Y10+Y13+Y18</f>
        <v>763032.273</v>
      </c>
      <c r="Z22" s="58">
        <f t="shared" si="6"/>
        <v>31703656</v>
      </c>
      <c r="AA22" s="67">
        <f t="shared" si="6"/>
        <v>649944.2749999999</v>
      </c>
      <c r="AB22" s="58">
        <f t="shared" si="6"/>
        <v>32050227</v>
      </c>
      <c r="AC22" s="82">
        <f>AC18</f>
        <v>122385.179</v>
      </c>
      <c r="AD22" s="58">
        <f>AD18</f>
        <v>9492436</v>
      </c>
    </row>
    <row r="23" spans="1:30" ht="15" thickBot="1">
      <c r="A23" s="35" t="s">
        <v>20</v>
      </c>
      <c r="B23" s="36"/>
      <c r="C23" s="66"/>
      <c r="D23" s="64"/>
      <c r="E23" s="78"/>
      <c r="F23" s="64"/>
      <c r="G23" s="66"/>
      <c r="H23" s="64"/>
      <c r="I23" s="66"/>
      <c r="J23" s="64"/>
      <c r="K23" s="66"/>
      <c r="L23" s="64"/>
      <c r="M23" s="66"/>
      <c r="N23" s="64"/>
      <c r="O23" s="66"/>
      <c r="P23" s="64"/>
      <c r="Q23" s="66"/>
      <c r="R23" s="64"/>
      <c r="S23" s="66"/>
      <c r="T23" s="64"/>
      <c r="U23" s="68"/>
      <c r="V23" s="59"/>
      <c r="W23" s="68"/>
      <c r="X23" s="59"/>
      <c r="Y23" s="68"/>
      <c r="Z23" s="59"/>
      <c r="AA23" s="68"/>
      <c r="AB23" s="59"/>
      <c r="AC23" s="83"/>
      <c r="AD23" s="59"/>
    </row>
    <row r="24" spans="1:12" ht="14.25">
      <c r="A24" s="2"/>
      <c r="B24" s="14"/>
      <c r="C24" s="3" t="s">
        <v>15</v>
      </c>
      <c r="D24" s="24"/>
      <c r="E24" s="17"/>
      <c r="F24" s="24"/>
      <c r="G24" s="17"/>
      <c r="H24" s="24"/>
      <c r="I24" s="17"/>
      <c r="J24" s="24"/>
      <c r="K24" s="24"/>
      <c r="L24" s="24"/>
    </row>
    <row r="25" spans="1:12" ht="14.25">
      <c r="A25" s="2"/>
      <c r="B25" s="14"/>
      <c r="C25" s="28" t="s">
        <v>13</v>
      </c>
      <c r="D25" s="30"/>
      <c r="E25" s="29"/>
      <c r="F25" s="30"/>
      <c r="G25" s="29"/>
      <c r="H25" s="30"/>
      <c r="I25" s="29"/>
      <c r="J25" s="27" t="s">
        <v>14</v>
      </c>
      <c r="K25" s="27" t="s">
        <v>22</v>
      </c>
      <c r="L25" s="27"/>
    </row>
    <row r="26" spans="1:12" ht="14.25">
      <c r="A26" s="2"/>
      <c r="B26" s="14"/>
      <c r="C26" s="49"/>
      <c r="D26" s="30"/>
      <c r="E26" s="29"/>
      <c r="F26" s="30"/>
      <c r="G26" s="29"/>
      <c r="H26" s="30"/>
      <c r="I26" s="29"/>
      <c r="J26" s="27"/>
      <c r="K26" s="27"/>
      <c r="L26" s="27"/>
    </row>
    <row r="27" spans="1:27" ht="15">
      <c r="A27" s="2"/>
      <c r="B27" s="19"/>
      <c r="C27" s="19"/>
      <c r="D27" s="19"/>
      <c r="E27" s="19"/>
      <c r="F27" s="19"/>
      <c r="G27" s="19"/>
      <c r="H27" s="2"/>
      <c r="I27" s="2"/>
      <c r="J27" s="2"/>
      <c r="K27" s="2"/>
      <c r="L27" s="2"/>
      <c r="AA27" s="46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</sheetData>
  <sheetProtection/>
  <mergeCells count="59">
    <mergeCell ref="AC3:AD3"/>
    <mergeCell ref="AC16:AD16"/>
    <mergeCell ref="AC22:AC23"/>
    <mergeCell ref="AD22:AD23"/>
    <mergeCell ref="O22:O23"/>
    <mergeCell ref="AA22:AA23"/>
    <mergeCell ref="AB22:AB23"/>
    <mergeCell ref="O16:P16"/>
    <mergeCell ref="P22:P23"/>
    <mergeCell ref="AA3:AB3"/>
    <mergeCell ref="AA16:AB16"/>
    <mergeCell ref="Y3:Z3"/>
    <mergeCell ref="Y16:Z16"/>
    <mergeCell ref="M3:N3"/>
    <mergeCell ref="A2:G2"/>
    <mergeCell ref="C3:D3"/>
    <mergeCell ref="E16:F16"/>
    <mergeCell ref="A1:G1"/>
    <mergeCell ref="A22:B22"/>
    <mergeCell ref="C22:C23"/>
    <mergeCell ref="D22:D23"/>
    <mergeCell ref="E22:E23"/>
    <mergeCell ref="F22:F23"/>
    <mergeCell ref="G22:G23"/>
    <mergeCell ref="C16:D16"/>
    <mergeCell ref="E3:F3"/>
    <mergeCell ref="I22:I23"/>
    <mergeCell ref="K3:L3"/>
    <mergeCell ref="I3:J3"/>
    <mergeCell ref="I16:J16"/>
    <mergeCell ref="J22:J23"/>
    <mergeCell ref="K22:K23"/>
    <mergeCell ref="L22:L23"/>
    <mergeCell ref="K16:L16"/>
    <mergeCell ref="H22:H23"/>
    <mergeCell ref="O3:P3"/>
    <mergeCell ref="U22:U23"/>
    <mergeCell ref="U3:V3"/>
    <mergeCell ref="G16:H16"/>
    <mergeCell ref="G3:H3"/>
    <mergeCell ref="N22:N23"/>
    <mergeCell ref="M16:N16"/>
    <mergeCell ref="M22:M23"/>
    <mergeCell ref="S16:T16"/>
    <mergeCell ref="Z22:Z23"/>
    <mergeCell ref="T22:T23"/>
    <mergeCell ref="S22:S23"/>
    <mergeCell ref="W22:W23"/>
    <mergeCell ref="Q22:Q23"/>
    <mergeCell ref="R22:R23"/>
    <mergeCell ref="Y22:Y23"/>
    <mergeCell ref="V22:V23"/>
    <mergeCell ref="X22:X23"/>
    <mergeCell ref="Q3:R3"/>
    <mergeCell ref="S3:T3"/>
    <mergeCell ref="Q16:R16"/>
    <mergeCell ref="U16:V16"/>
    <mergeCell ref="W16:X16"/>
    <mergeCell ref="W3:X3"/>
  </mergeCells>
  <hyperlinks>
    <hyperlink ref="J25" r:id="rId1" display="CNMV"/>
    <hyperlink ref="K25" r:id="rId2" display="INVERCO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3"/>
  <headerFooter>
    <oddFooter>&amp;L&amp;"Noto Sans"&amp;10&amp;K000000&amp;"Noto Sans"&amp;10&amp;K000000
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rblanco</dc:creator>
  <cp:keywords/>
  <dc:description/>
  <cp:lastModifiedBy>Garrido Domingo, Francisco Javier</cp:lastModifiedBy>
  <cp:lastPrinted>2014-03-13T11:46:41Z</cp:lastPrinted>
  <dcterms:created xsi:type="dcterms:W3CDTF">2013-09-23T14:10:43Z</dcterms:created>
  <dcterms:modified xsi:type="dcterms:W3CDTF">2024-04-15T17:59:15Z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